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F:\就業學程-115學年度\"/>
    </mc:Choice>
  </mc:AlternateContent>
  <xr:revisionPtr revIDLastSave="0" documentId="13_ncr:1_{26C00575-0D93-465E-A8E4-2988AF3FE6E9}" xr6:coauthVersionLast="47" xr6:coauthVersionMax="47" xr10:uidLastSave="{00000000-0000-0000-0000-000000000000}"/>
  <bookViews>
    <workbookView xWindow="-120" yWindow="-120" windowWidth="29040" windowHeight="15720" activeTab="1" xr2:uid="{41C723B6-8048-4DC2-9DEA-5F122B483562}"/>
  </bookViews>
  <sheets>
    <sheet name="試算表" sheetId="1" r:id="rId1"/>
    <sheet name="工作表1" sheetId="2" r:id="rId2"/>
  </sheets>
  <definedNames>
    <definedName name="_xlnm.Print_Area" localSheetId="0">試算表!$A$1:$K$26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4" i="2" l="1"/>
  <c r="C3" i="2"/>
  <c r="M19" i="1"/>
  <c r="K19" i="1"/>
  <c r="H6" i="1" l="1"/>
  <c r="J6" i="1" s="1"/>
  <c r="H15" i="1" l="1"/>
  <c r="J15" i="1" s="1"/>
  <c r="I25" i="1"/>
  <c r="H24" i="1"/>
  <c r="J24" i="1" s="1"/>
  <c r="H23" i="1"/>
  <c r="J23" i="1" s="1"/>
  <c r="H22" i="1"/>
  <c r="J22" i="1" s="1"/>
  <c r="H21" i="1"/>
  <c r="J21" i="1" s="1"/>
  <c r="H20" i="1"/>
  <c r="J20" i="1" s="1"/>
  <c r="H19" i="1"/>
  <c r="J19" i="1" s="1"/>
  <c r="H18" i="1"/>
  <c r="J18" i="1" s="1"/>
  <c r="H17" i="1"/>
  <c r="J17" i="1" s="1"/>
  <c r="H16" i="1"/>
  <c r="J16" i="1" s="1"/>
  <c r="H14" i="1"/>
  <c r="J14" i="1" s="1"/>
  <c r="H13" i="1"/>
  <c r="J13" i="1" s="1"/>
  <c r="H12" i="1"/>
  <c r="J12" i="1" s="1"/>
  <c r="H11" i="1"/>
  <c r="J11" i="1" s="1"/>
  <c r="H10" i="1"/>
  <c r="J10" i="1" s="1"/>
  <c r="H9" i="1"/>
  <c r="J9" i="1" s="1"/>
  <c r="H8" i="1"/>
  <c r="J8" i="1" s="1"/>
  <c r="H7" i="1"/>
  <c r="J7" i="1" s="1"/>
  <c r="H5" i="1"/>
  <c r="K7" i="1" l="1"/>
  <c r="K5" i="1"/>
  <c r="K15" i="1"/>
  <c r="M5" i="1"/>
  <c r="M7" i="1"/>
  <c r="H25" i="1"/>
  <c r="J5" i="1"/>
  <c r="J25" i="1" s="1"/>
  <c r="J26" i="1" l="1"/>
  <c r="I26" i="1"/>
  <c r="K26" i="1" l="1"/>
</calcChain>
</file>

<file path=xl/sharedStrings.xml><?xml version="1.0" encoding="utf-8"?>
<sst xmlns="http://schemas.openxmlformats.org/spreadsheetml/2006/main" count="86" uniqueCount="77">
  <si>
    <r>
      <t xml:space="preserve">※ 有顏色的欄位為公式，勿更動 </t>
    </r>
    <r>
      <rPr>
        <b/>
        <sz val="12"/>
        <color indexed="10"/>
        <rFont val="微軟正黑體"/>
        <family val="2"/>
        <charset val="136"/>
      </rPr>
      <t xml:space="preserve">                                                      </t>
    </r>
    <phoneticPr fontId="5" type="noConversion"/>
  </si>
  <si>
    <t>項目</t>
    <phoneticPr fontId="4" type="noConversion"/>
  </si>
  <si>
    <t>說明</t>
    <phoneticPr fontId="4" type="noConversion"/>
  </si>
  <si>
    <t>單位</t>
    <phoneticPr fontId="4" type="noConversion"/>
  </si>
  <si>
    <t>單價
a</t>
    <phoneticPr fontId="5" type="noConversion"/>
  </si>
  <si>
    <t>數量
b</t>
    <phoneticPr fontId="5" type="noConversion"/>
  </si>
  <si>
    <t>金額c
(c = a × b)</t>
    <phoneticPr fontId="5" type="noConversion"/>
  </si>
  <si>
    <t>分署補助款d
(自行填入)</t>
    <phoneticPr fontId="5" type="noConversion"/>
  </si>
  <si>
    <t>學校自籌款
e</t>
    <phoneticPr fontId="5" type="noConversion"/>
  </si>
  <si>
    <t>計算比例</t>
    <phoneticPr fontId="5" type="noConversion"/>
  </si>
  <si>
    <t>備註</t>
    <phoneticPr fontId="4" type="noConversion"/>
  </si>
  <si>
    <t>計畫主持人費</t>
    <phoneticPr fontId="5" type="noConversion"/>
  </si>
  <si>
    <t>月</t>
    <phoneticPr fontId="4" type="noConversion"/>
  </si>
  <si>
    <t>協同主持人費</t>
    <phoneticPr fontId="4" type="noConversion"/>
  </si>
  <si>
    <t>工作人員費</t>
    <phoneticPr fontId="5" type="noConversion"/>
  </si>
  <si>
    <t>小時</t>
    <phoneticPr fontId="4" type="noConversion"/>
  </si>
  <si>
    <t>出席費</t>
    <phoneticPr fontId="5" type="noConversion"/>
  </si>
  <si>
    <t>限辦理計畫之期中、期末檢討、規劃分析會議等專家學者出席費，每人每場次最高2,500元。但校內編制人員不得請領。</t>
    <phoneticPr fontId="4" type="noConversion"/>
  </si>
  <si>
    <t>人</t>
    <phoneticPr fontId="4" type="noConversion"/>
  </si>
  <si>
    <r>
      <t xml:space="preserve">講師鐘點費
</t>
    </r>
    <r>
      <rPr>
        <b/>
        <sz val="9"/>
        <color rgb="FFFF0000"/>
        <rFont val="微軟正黑體"/>
        <family val="2"/>
        <charset val="136"/>
      </rPr>
      <t>(註3)</t>
    </r>
    <phoneticPr fontId="5" type="noConversion"/>
  </si>
  <si>
    <t>材料費</t>
    <phoneticPr fontId="5" type="noConversion"/>
  </si>
  <si>
    <t>場地費</t>
    <phoneticPr fontId="5" type="noConversion"/>
  </si>
  <si>
    <t>日</t>
    <phoneticPr fontId="4" type="noConversion"/>
  </si>
  <si>
    <t>式</t>
    <phoneticPr fontId="4" type="noConversion"/>
  </si>
  <si>
    <t>租車費</t>
    <phoneticPr fontId="5" type="noConversion"/>
  </si>
  <si>
    <t>每日每輛最高補助10,000元。</t>
    <phoneticPr fontId="4" type="noConversion"/>
  </si>
  <si>
    <t>輛</t>
    <phoneticPr fontId="4" type="noConversion"/>
  </si>
  <si>
    <t>訓練就業服務費</t>
    <phoneticPr fontId="5" type="noConversion"/>
  </si>
  <si>
    <t>課程設計費</t>
    <phoneticPr fontId="4" type="noConversion"/>
  </si>
  <si>
    <t>受補助單位透過專家諮詢或會議討論等方式設計符合訓練內容之費用。</t>
    <phoneticPr fontId="4" type="noConversion"/>
  </si>
  <si>
    <t>雜費</t>
    <phoneticPr fontId="5" type="noConversion"/>
  </si>
  <si>
    <t>人/小時</t>
    <phoneticPr fontId="4" type="noConversion"/>
  </si>
  <si>
    <t>行政管理費</t>
    <phoneticPr fontId="5" type="noConversion"/>
  </si>
  <si>
    <t>(行管費上限)</t>
    <phoneticPr fontId="4" type="noConversion"/>
  </si>
  <si>
    <r>
      <rPr>
        <b/>
        <u/>
        <sz val="11"/>
        <color indexed="8"/>
        <rFont val="微軟正黑體"/>
        <family val="2"/>
        <charset val="136"/>
      </rPr>
      <t xml:space="preserve"> 其他  </t>
    </r>
    <r>
      <rPr>
        <b/>
        <sz val="11"/>
        <color indexed="8"/>
        <rFont val="微軟正黑體"/>
        <family val="2"/>
        <charset val="136"/>
      </rPr>
      <t>(非分署補助項目)1</t>
    </r>
    <phoneticPr fontId="4" type="noConversion"/>
  </si>
  <si>
    <r>
      <rPr>
        <b/>
        <u/>
        <sz val="11"/>
        <color indexed="8"/>
        <rFont val="微軟正黑體"/>
        <family val="2"/>
        <charset val="136"/>
      </rPr>
      <t xml:space="preserve"> 其他  </t>
    </r>
    <r>
      <rPr>
        <b/>
        <sz val="11"/>
        <color indexed="8"/>
        <rFont val="微軟正黑體"/>
        <family val="2"/>
        <charset val="136"/>
      </rPr>
      <t>(非分署補助項目)2</t>
    </r>
    <phoneticPr fontId="4" type="noConversion"/>
  </si>
  <si>
    <r>
      <rPr>
        <b/>
        <u/>
        <sz val="11"/>
        <color indexed="8"/>
        <rFont val="微軟正黑體"/>
        <family val="2"/>
        <charset val="136"/>
      </rPr>
      <t xml:space="preserve"> 其他  </t>
    </r>
    <r>
      <rPr>
        <b/>
        <sz val="11"/>
        <color indexed="8"/>
        <rFont val="微軟正黑體"/>
        <family val="2"/>
        <charset val="136"/>
      </rPr>
      <t>(非分署補助項目)3</t>
    </r>
    <r>
      <rPr>
        <sz val="12"/>
        <color theme="1"/>
        <rFont val="新細明體"/>
        <family val="2"/>
        <charset val="136"/>
        <scheme val="minor"/>
      </rPr>
      <t/>
    </r>
  </si>
  <si>
    <r>
      <rPr>
        <b/>
        <u/>
        <sz val="11"/>
        <color indexed="8"/>
        <rFont val="微軟正黑體"/>
        <family val="2"/>
        <charset val="136"/>
      </rPr>
      <t xml:space="preserve"> 其他  </t>
    </r>
    <r>
      <rPr>
        <b/>
        <sz val="11"/>
        <color indexed="8"/>
        <rFont val="微軟正黑體"/>
        <family val="2"/>
        <charset val="136"/>
      </rPr>
      <t>(非分署補助項目)4</t>
    </r>
    <r>
      <rPr>
        <sz val="12"/>
        <color theme="1"/>
        <rFont val="新細明體"/>
        <family val="2"/>
        <charset val="136"/>
        <scheme val="minor"/>
      </rPr>
      <t/>
    </r>
  </si>
  <si>
    <r>
      <rPr>
        <b/>
        <u/>
        <sz val="11"/>
        <color indexed="8"/>
        <rFont val="微軟正黑體"/>
        <family val="2"/>
        <charset val="136"/>
      </rPr>
      <t xml:space="preserve"> 其他  </t>
    </r>
    <r>
      <rPr>
        <b/>
        <sz val="11"/>
        <color indexed="8"/>
        <rFont val="微軟正黑體"/>
        <family val="2"/>
        <charset val="136"/>
      </rPr>
      <t>(非分署補助項目)5</t>
    </r>
    <r>
      <rPr>
        <sz val="12"/>
        <color theme="1"/>
        <rFont val="新細明體"/>
        <family val="2"/>
        <charset val="136"/>
        <scheme val="minor"/>
      </rPr>
      <t/>
    </r>
  </si>
  <si>
    <t>合計</t>
    <phoneticPr fontId="5" type="noConversion"/>
  </si>
  <si>
    <r>
      <t>占計畫總經費百分比</t>
    </r>
    <r>
      <rPr>
        <b/>
        <sz val="11"/>
        <color indexed="8"/>
        <rFont val="Times New Roman"/>
        <family val="1"/>
      </rPr>
      <t/>
    </r>
    <phoneticPr fontId="5" type="noConversion"/>
  </si>
  <si>
    <t>註一：</t>
    <phoneticPr fontId="4" type="noConversion"/>
  </si>
  <si>
    <t>單價、數量請以整數計算。</t>
    <phoneticPr fontId="4" type="noConversion"/>
  </si>
  <si>
    <t>註二：</t>
    <phoneticPr fontId="4" type="noConversion"/>
  </si>
  <si>
    <t>註三：</t>
    <phoneticPr fontId="4" type="noConversion"/>
  </si>
  <si>
    <t>註四：</t>
    <phoneticPr fontId="4" type="noConversion"/>
  </si>
  <si>
    <t>註五：</t>
    <phoneticPr fontId="4" type="noConversion"/>
  </si>
  <si>
    <t>註六：</t>
    <phoneticPr fontId="4" type="noConversion"/>
  </si>
  <si>
    <t>提醒!! 補助上限：實務學程(實務課程)90萬元、訓練學程(關鍵就業力課程)30萬元!!!</t>
    <phoneticPr fontId="4" type="noConversion"/>
  </si>
  <si>
    <r>
      <t>應按月編列，每一計畫之計畫主持人費及協同主持人費總額不得超過該計畫</t>
    </r>
    <r>
      <rPr>
        <sz val="10"/>
        <color rgb="FFFF0000"/>
        <rFont val="微軟正黑體"/>
        <family val="2"/>
        <charset val="136"/>
      </rPr>
      <t>補助額度合計之7.5%</t>
    </r>
    <r>
      <rPr>
        <sz val="10"/>
        <rFont val="微軟正黑體"/>
        <family val="2"/>
        <charset val="136"/>
      </rPr>
      <t>。</t>
    </r>
    <phoneticPr fontId="4" type="noConversion"/>
  </si>
  <si>
    <r>
      <t>經費編列以</t>
    </r>
    <r>
      <rPr>
        <sz val="10"/>
        <color rgb="FFFF0000"/>
        <rFont val="微軟正黑體"/>
        <family val="2"/>
        <charset val="136"/>
      </rPr>
      <t>學員人數乘以720元</t>
    </r>
    <r>
      <rPr>
        <sz val="10"/>
        <rFont val="微軟正黑體"/>
        <family val="2"/>
        <charset val="136"/>
      </rPr>
      <t>為上限。
限補助術科課程，支用於消耗性材料購置等項目。</t>
    </r>
    <phoneticPr fontId="4" type="noConversion"/>
  </si>
  <si>
    <r>
      <t>每日最高補助</t>
    </r>
    <r>
      <rPr>
        <sz val="10"/>
        <color rgb="FFFF0000"/>
        <rFont val="微軟正黑體"/>
        <family val="2"/>
        <charset val="136"/>
      </rPr>
      <t>6,000元</t>
    </r>
    <r>
      <rPr>
        <sz val="10"/>
        <rFont val="微軟正黑體"/>
        <family val="2"/>
        <charset val="136"/>
      </rPr>
      <t>，受補助單位以自有場地辦理者，不予補助。</t>
    </r>
    <phoneticPr fontId="4" type="noConversion"/>
  </si>
  <si>
    <r>
      <t>1.應符合勞動部公告之當年度最低工資時薪標準規定編列，每人每日以8小時為限，每一計畫總額不得超過該計畫</t>
    </r>
    <r>
      <rPr>
        <sz val="10"/>
        <color rgb="FFFF0000"/>
        <rFont val="微軟正黑體"/>
        <family val="2"/>
        <charset val="136"/>
      </rPr>
      <t>補助額度合計之30%</t>
    </r>
    <r>
      <rPr>
        <sz val="10"/>
        <rFont val="微軟正黑體"/>
        <family val="2"/>
        <charset val="136"/>
      </rPr>
      <t>。
2.但校內編制人員不得請領。
3.以跨計畫運用本項經費者，各計畫間每人工作時段不得重複，且每月不得超過最低工資數額。</t>
    </r>
    <phoneticPr fontId="4" type="noConversion"/>
  </si>
  <si>
    <r>
      <t>1.由學校編列該計畫</t>
    </r>
    <r>
      <rPr>
        <sz val="10"/>
        <color rgb="FFFF0000"/>
        <rFont val="微軟正黑體"/>
        <family val="2"/>
        <charset val="136"/>
      </rPr>
      <t>補助額度之2%</t>
    </r>
    <r>
      <rPr>
        <sz val="10"/>
        <rFont val="微軟正黑體"/>
        <family val="2"/>
        <charset val="136"/>
      </rPr>
      <t>以上之獎勵總額。
2.獎勵機制(含金額及名額)由學校自訂，但獲獎學員需</t>
    </r>
    <r>
      <rPr>
        <sz val="10"/>
        <color rgb="FFFF0000"/>
        <rFont val="微軟正黑體"/>
        <family val="2"/>
        <charset val="136"/>
      </rPr>
      <t>修畢各項課程並參加工作崗位訓練</t>
    </r>
    <r>
      <rPr>
        <sz val="10"/>
        <rFont val="微軟正黑體"/>
        <family val="2"/>
        <charset val="136"/>
      </rPr>
      <t>。</t>
    </r>
    <phoneticPr fontId="4" type="noConversion"/>
  </si>
  <si>
    <r>
      <t>1.經費編列以學員人數乘以</t>
    </r>
    <r>
      <rPr>
        <sz val="10"/>
        <color rgb="FFFF0000"/>
        <rFont val="微軟正黑體"/>
        <family val="2"/>
        <charset val="136"/>
      </rPr>
      <t>2,000</t>
    </r>
    <r>
      <rPr>
        <sz val="10"/>
        <rFont val="微軟正黑體"/>
        <family val="2"/>
        <charset val="136"/>
      </rPr>
      <t>元為上限。
2.學校辦理學員工作崗位事業單位媒合、就業輔導諮詢及就業輔導講座之相關經費。</t>
    </r>
    <phoneticPr fontId="4" type="noConversion"/>
  </si>
  <si>
    <r>
      <t>1.經費編列以學員每人</t>
    </r>
    <r>
      <rPr>
        <sz val="10"/>
        <color rgb="FFFF0000"/>
        <rFont val="微軟正黑體"/>
        <family val="2"/>
        <charset val="136"/>
      </rPr>
      <t>每小時最高15元</t>
    </r>
    <r>
      <rPr>
        <sz val="10"/>
        <rFont val="微軟正黑體"/>
        <family val="2"/>
        <charset val="136"/>
      </rPr>
      <t>編列
2.限支用於教材、講義、文具紙張、郵資、印刷裝訂等與執行學程所需相關費用(不包含人事費、補充保費等項目)。</t>
    </r>
    <phoneticPr fontId="4" type="noConversion"/>
  </si>
  <si>
    <t>辦理經費結報時，受補助款之支用單據應檢送分署辦理核銷。</t>
    <phoneticPr fontId="4" type="noConversion"/>
  </si>
  <si>
    <r>
      <t xml:space="preserve">優秀學員獎勵
</t>
    </r>
    <r>
      <rPr>
        <b/>
        <sz val="10"/>
        <color rgb="FFFF0000"/>
        <rFont val="微軟正黑體"/>
        <family val="2"/>
        <charset val="136"/>
      </rPr>
      <t>(註6)</t>
    </r>
    <phoneticPr fontId="5" type="noConversion"/>
  </si>
  <si>
    <t>第9項優秀學員獎勵為必編項目，由學校自訂獎勵機制。</t>
    <phoneticPr fontId="4" type="noConversion"/>
  </si>
  <si>
    <t>各項經費支用需符合「勞動部勞動力發展署一般常用經費編列標準及結報應行注意事項」規定。</t>
    <phoneticPr fontId="4" type="noConversion"/>
  </si>
  <si>
    <t>另依據國內出差旅費報支要點，搭乘飛機、高鐵、座(艙)位有分等之船舶者，應檢附票根或購票證明文件，但當日往返者，無須檢附。</t>
    <phoneticPr fontId="4" type="noConversion"/>
  </si>
  <si>
    <t>設備費用、其他經費項目或超過該經費項目上限者，限以自籌款支應。</t>
    <phoneticPr fontId="4" type="noConversion"/>
  </si>
  <si>
    <t>補助外聘講師到校授課、業界專家學者到校出席會議及學校教師或工作人員拜訪本計畫合作單位之交通往返所需經費，依大眾運輸交通工具之票價補助﹔因實際需要需搭乘高鐵或飛機者，應檢據覈實報銷。</t>
    <phoneticPr fontId="4" type="noConversion"/>
  </si>
  <si>
    <r>
      <t xml:space="preserve">交通費
</t>
    </r>
    <r>
      <rPr>
        <b/>
        <sz val="10"/>
        <color rgb="FFFF0000"/>
        <rFont val="微軟正黑體"/>
        <family val="2"/>
        <charset val="136"/>
      </rPr>
      <t>(註4)</t>
    </r>
    <phoneticPr fontId="5" type="noConversion"/>
  </si>
  <si>
    <r>
      <t>1.補助實務課程、關鍵就業力課程、勞動法令課程及就業準備課程，</t>
    </r>
    <r>
      <rPr>
        <sz val="10"/>
        <color rgb="FFFF0000"/>
        <rFont val="微軟正黑體"/>
        <family val="2"/>
        <charset val="136"/>
      </rPr>
      <t>外聘講師每小時最高2,000元、內聘講師每小時最高1,000元</t>
    </r>
    <r>
      <rPr>
        <sz val="10"/>
        <rFont val="微軟正黑體"/>
        <family val="2"/>
        <charset val="136"/>
      </rPr>
      <t>，同課程同時段之補助費應以一名講師為限。
2.但同一業師於同課程同時段領取本項目經費及其他政府機關補助款，應依講座鐘點費支給表及軍公教人員兼職費支給表，合計不得超過前述標準。</t>
    </r>
    <phoneticPr fontId="4" type="noConversion"/>
  </si>
  <si>
    <r>
      <t>為上開各項費用總和</t>
    </r>
    <r>
      <rPr>
        <sz val="10"/>
        <color rgb="FFFF0000"/>
        <rFont val="微軟正黑體"/>
        <family val="2"/>
        <charset val="136"/>
      </rPr>
      <t>10%</t>
    </r>
    <r>
      <rPr>
        <sz val="10"/>
        <rFont val="微軟正黑體"/>
        <family val="2"/>
        <charset val="136"/>
      </rPr>
      <t>為上限。</t>
    </r>
    <phoneticPr fontId="4" type="noConversion"/>
  </si>
  <si>
    <t>學程名稱：</t>
    <phoneticPr fontId="4" type="noConversion"/>
  </si>
  <si>
    <t xml:space="preserve"> </t>
    <phoneticPr fontId="4" type="noConversion"/>
  </si>
  <si>
    <t xml:space="preserve">學校: </t>
    <phoneticPr fontId="4" type="noConversion"/>
  </si>
  <si>
    <t>編列上限</t>
    <phoneticPr fontId="4" type="noConversion"/>
  </si>
  <si>
    <r>
      <t>★</t>
    </r>
    <r>
      <rPr>
        <b/>
        <sz val="11"/>
        <color rgb="FFFF0000"/>
        <rFont val="微軟正黑體"/>
        <family val="2"/>
        <charset val="136"/>
      </rPr>
      <t>外聘</t>
    </r>
    <r>
      <rPr>
        <sz val="11"/>
        <color rgb="FFFF0000"/>
        <rFont val="微軟正黑體"/>
        <family val="2"/>
        <charset val="136"/>
      </rPr>
      <t>：數量應等於課程規劃之他校與業界師資授課時數</t>
    </r>
    <phoneticPr fontId="4" type="noConversion"/>
  </si>
  <si>
    <r>
      <t>★</t>
    </r>
    <r>
      <rPr>
        <b/>
        <sz val="11"/>
        <color rgb="FFFF0000"/>
        <rFont val="微軟正黑體"/>
        <family val="2"/>
        <charset val="136"/>
      </rPr>
      <t>內聘</t>
    </r>
    <r>
      <rPr>
        <sz val="11"/>
        <color rgb="FFFF0000"/>
        <rFont val="微軟正黑體"/>
        <family val="2"/>
        <charset val="136"/>
      </rPr>
      <t>：數量應等於課程規劃之校內師資授課時數</t>
    </r>
    <phoneticPr fontId="4" type="noConversion"/>
  </si>
  <si>
    <t>務必要編列10%</t>
    <phoneticPr fontId="4" type="noConversion"/>
  </si>
  <si>
    <t xml:space="preserve">115學年度「補助大專校院就業學程企業預聘青年計畫」經費規劃試算檢核表                                                                        </t>
    <phoneticPr fontId="5" type="noConversion"/>
  </si>
  <si>
    <t>行管費</t>
    <phoneticPr fontId="4" type="noConversion"/>
  </si>
  <si>
    <t>補助款上限</t>
    <phoneticPr fontId="4" type="noConversion"/>
  </si>
  <si>
    <t>學校配合款</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</si>
</sst>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quot;$&quot;* #,##0.00_-;_-&quot;$&quot;* &quot;-&quot;??_-;_-@_-"/>
    <numFmt numFmtId="43" formatCode="_-* #,##0.00_-;\-* #,##0.00_-;_-* &quot;-&quot;??_-;_-@_-"/>
    <numFmt numFmtId="176" formatCode="_-* #,##0_-;\-* #,##0_-;_-* &quot;-&quot;??_-;_-@_-"/>
    <numFmt numFmtId="177" formatCode="_-&quot;$&quot;* #,##0_-;\-&quot;$&quot;* #,##0_-;_-&quot;$&quot;* &quot;-&quot;??_-;_-@_-"/>
    <numFmt numFmtId="178" formatCode="#,##0_ "/>
    <numFmt numFmtId="179" formatCode="&quot;←勿超過&quot;0%"/>
    <numFmt numFmtId="180" formatCode="&quot;↑勿超過&quot;0%"/>
    <numFmt numFmtId="181" formatCode="&quot;←=&quot;0%"/>
    <numFmt numFmtId="182" formatCode="&quot;←勿超過&quot;0.0%"/>
    <numFmt numFmtId="183" formatCode="&quot;←至少&quot;0%"/>
  </numFmts>
  <fonts count="33">
    <font>
      <sz val="12"/>
      <color theme="1"/>
      <name val="新細明體"/>
      <family val="1"/>
      <charset val="136"/>
      <scheme val="minor"/>
    </font>
    <font>
      <sz val="12"/>
      <color theme="1"/>
      <name val="新細明體"/>
      <family val="2"/>
      <charset val="136"/>
      <scheme val="minor"/>
    </font>
    <font>
      <sz val="12"/>
      <color theme="1"/>
      <name val="新細明體"/>
      <family val="1"/>
      <charset val="136"/>
      <scheme val="minor"/>
    </font>
    <font>
      <b/>
      <sz val="14"/>
      <color theme="1"/>
      <name val="微軟正黑體"/>
      <family val="2"/>
      <charset val="136"/>
    </font>
    <font>
      <sz val="9"/>
      <name val="新細明體"/>
      <family val="1"/>
      <charset val="136"/>
      <scheme val="minor"/>
    </font>
    <font>
      <sz val="9"/>
      <name val="新細明體"/>
      <family val="1"/>
      <charset val="136"/>
    </font>
    <font>
      <sz val="11"/>
      <color theme="1"/>
      <name val="微軟正黑體"/>
      <family val="2"/>
      <charset val="136"/>
    </font>
    <font>
      <b/>
      <sz val="12"/>
      <color theme="1"/>
      <name val="微軟正黑體"/>
      <family val="2"/>
      <charset val="136"/>
    </font>
    <font>
      <b/>
      <u val="double"/>
      <sz val="12"/>
      <color indexed="10"/>
      <name val="微軟正黑體"/>
      <family val="2"/>
      <charset val="136"/>
    </font>
    <font>
      <b/>
      <sz val="12"/>
      <color indexed="10"/>
      <name val="微軟正黑體"/>
      <family val="2"/>
      <charset val="136"/>
    </font>
    <font>
      <sz val="11"/>
      <name val="微軟正黑體"/>
      <family val="2"/>
      <charset val="136"/>
    </font>
    <font>
      <sz val="11"/>
      <color indexed="8"/>
      <name val="微軟正黑體"/>
      <family val="2"/>
      <charset val="136"/>
    </font>
    <font>
      <b/>
      <sz val="11"/>
      <color indexed="8"/>
      <name val="微軟正黑體"/>
      <family val="2"/>
      <charset val="136"/>
    </font>
    <font>
      <sz val="10"/>
      <name val="微軟正黑體"/>
      <family val="2"/>
      <charset val="136"/>
    </font>
    <font>
      <b/>
      <sz val="11"/>
      <name val="微軟正黑體"/>
      <family val="2"/>
      <charset val="136"/>
    </font>
    <font>
      <b/>
      <sz val="11"/>
      <color indexed="10"/>
      <name val="微軟正黑體"/>
      <family val="2"/>
      <charset val="136"/>
    </font>
    <font>
      <sz val="10"/>
      <color rgb="FF000000"/>
      <name val="微軟正黑體"/>
      <family val="2"/>
      <charset val="136"/>
    </font>
    <font>
      <sz val="10"/>
      <color theme="1"/>
      <name val="微軟正黑體"/>
      <family val="2"/>
      <charset val="136"/>
    </font>
    <font>
      <b/>
      <sz val="9"/>
      <color rgb="FFFF0000"/>
      <name val="微軟正黑體"/>
      <family val="2"/>
      <charset val="136"/>
    </font>
    <font>
      <b/>
      <sz val="14"/>
      <color rgb="FFFF0000"/>
      <name val="微軟正黑體"/>
      <family val="2"/>
      <charset val="136"/>
    </font>
    <font>
      <b/>
      <sz val="10"/>
      <color theme="1"/>
      <name val="微軟正黑體"/>
      <family val="2"/>
      <charset val="136"/>
    </font>
    <font>
      <sz val="11"/>
      <color theme="0" tint="-0.249977111117893"/>
      <name val="微軟正黑體"/>
      <family val="2"/>
      <charset val="136"/>
    </font>
    <font>
      <b/>
      <u/>
      <sz val="11"/>
      <color indexed="8"/>
      <name val="微軟正黑體"/>
      <family val="2"/>
      <charset val="136"/>
    </font>
    <font>
      <sz val="10"/>
      <color theme="1" tint="0.499984740745262"/>
      <name val="微軟正黑體"/>
      <family val="2"/>
      <charset val="136"/>
    </font>
    <font>
      <b/>
      <sz val="11"/>
      <color indexed="8"/>
      <name val="Times New Roman"/>
      <family val="1"/>
    </font>
    <font>
      <sz val="11"/>
      <color indexed="10"/>
      <name val="微軟正黑體"/>
      <family val="2"/>
      <charset val="136"/>
    </font>
    <font>
      <sz val="10"/>
      <color rgb="FFFF0000"/>
      <name val="微軟正黑體"/>
      <family val="2"/>
      <charset val="136"/>
    </font>
    <font>
      <b/>
      <sz val="10"/>
      <color rgb="FFFF0000"/>
      <name val="微軟正黑體"/>
      <family val="2"/>
      <charset val="136"/>
    </font>
    <font>
      <b/>
      <sz val="11"/>
      <color theme="1"/>
      <name val="微軟正黑體"/>
      <family val="2"/>
      <charset val="136"/>
    </font>
    <font>
      <sz val="11"/>
      <color theme="0" tint="-0.499984740745262"/>
      <name val="微軟正黑體"/>
      <family val="2"/>
      <charset val="136"/>
    </font>
    <font>
      <b/>
      <sz val="11"/>
      <color rgb="FFFF0000"/>
      <name val="微軟正黑體"/>
      <family val="2"/>
      <charset val="136"/>
    </font>
    <font>
      <sz val="11"/>
      <color rgb="FFFF0000"/>
      <name val="微軟正黑體"/>
      <family val="2"/>
      <charset val="136"/>
    </font>
    <font>
      <b/>
      <sz val="11"/>
      <color rgb="FFFF0000"/>
      <name val="Microsoft JhengHei"/>
      <family val="2"/>
      <charset val="136"/>
    </font>
  </fonts>
  <fills count="7">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theme="5" tint="0.79998168889431442"/>
        <bgColor indexed="64"/>
      </patternFill>
    </fill>
  </fills>
  <borders count="17">
    <border>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alignment vertical="center"/>
    </xf>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100">
    <xf numFmtId="0" fontId="0" fillId="0" borderId="0" xfId="0">
      <alignment vertical="center"/>
    </xf>
    <xf numFmtId="0" fontId="6" fillId="0" borderId="0" xfId="0" applyFont="1" applyAlignment="1">
      <alignment horizontal="center" vertical="center"/>
    </xf>
    <xf numFmtId="0" fontId="10" fillId="2" borderId="4" xfId="0" applyFont="1" applyFill="1" applyBorder="1" applyAlignment="1">
      <alignment horizontal="center" vertical="center"/>
    </xf>
    <xf numFmtId="0" fontId="10" fillId="2" borderId="4" xfId="0" applyFont="1" applyFill="1" applyBorder="1" applyAlignment="1">
      <alignment horizontal="center" vertical="center" wrapText="1"/>
    </xf>
    <xf numFmtId="0" fontId="11" fillId="0" borderId="0" xfId="0" applyFont="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3" fillId="0" borderId="5" xfId="0" applyFont="1" applyBorder="1" applyAlignment="1">
      <alignment vertical="center" wrapText="1"/>
    </xf>
    <xf numFmtId="0" fontId="13" fillId="0" borderId="5" xfId="0" applyFont="1" applyBorder="1" applyAlignment="1">
      <alignment horizontal="center" vertical="center" wrapText="1"/>
    </xf>
    <xf numFmtId="176" fontId="10" fillId="0" borderId="5" xfId="1" applyNumberFormat="1" applyFont="1" applyBorder="1" applyAlignment="1">
      <alignment horizontal="center" vertical="center" shrinkToFit="1"/>
    </xf>
    <xf numFmtId="176" fontId="10" fillId="0" borderId="5" xfId="1" applyNumberFormat="1" applyFont="1" applyBorder="1" applyAlignment="1">
      <alignment horizontal="center" vertical="center"/>
    </xf>
    <xf numFmtId="177" fontId="14" fillId="3" borderId="5" xfId="0" applyNumberFormat="1" applyFont="1" applyFill="1" applyBorder="1" applyAlignment="1">
      <alignment horizontal="center" vertical="center"/>
    </xf>
    <xf numFmtId="177" fontId="14" fillId="2" borderId="5" xfId="0" applyNumberFormat="1" applyFont="1" applyFill="1" applyBorder="1" applyAlignment="1">
      <alignment horizontal="center" vertical="center"/>
    </xf>
    <xf numFmtId="0" fontId="12" fillId="0" borderId="0" xfId="0" applyFont="1" applyAlignment="1">
      <alignment horizontal="center" vertical="center"/>
    </xf>
    <xf numFmtId="0" fontId="13" fillId="0" borderId="5" xfId="0" applyFont="1" applyBorder="1" applyAlignment="1">
      <alignment horizontal="left" vertical="center" wrapText="1"/>
    </xf>
    <xf numFmtId="0" fontId="16" fillId="0" borderId="5" xfId="0" applyFont="1" applyBorder="1" applyAlignment="1">
      <alignment horizontal="center" vertical="center"/>
    </xf>
    <xf numFmtId="0" fontId="17" fillId="0" borderId="5" xfId="0" applyFont="1" applyBorder="1" applyAlignment="1">
      <alignment horizontal="center" vertical="center"/>
    </xf>
    <xf numFmtId="0" fontId="13" fillId="0" borderId="5" xfId="0" applyFont="1" applyBorder="1">
      <alignment vertical="center"/>
    </xf>
    <xf numFmtId="0" fontId="19" fillId="0" borderId="0" xfId="0" applyFont="1" applyAlignment="1">
      <alignment horizontal="left" vertical="center"/>
    </xf>
    <xf numFmtId="0" fontId="20" fillId="0" borderId="0" xfId="0" applyFont="1" applyAlignment="1">
      <alignment horizontal="center" vertical="center"/>
    </xf>
    <xf numFmtId="176" fontId="10" fillId="0" borderId="5" xfId="1" applyNumberFormat="1" applyFont="1" applyFill="1" applyBorder="1" applyAlignment="1">
      <alignment horizontal="center" vertical="center" shrinkToFit="1"/>
    </xf>
    <xf numFmtId="176" fontId="10" fillId="0" borderId="5" xfId="1" applyNumberFormat="1" applyFont="1" applyFill="1" applyBorder="1" applyAlignment="1">
      <alignment horizontal="center" vertical="center"/>
    </xf>
    <xf numFmtId="9" fontId="6" fillId="0" borderId="0" xfId="0" applyNumberFormat="1" applyFont="1" applyAlignment="1">
      <alignment horizontal="center" vertical="center"/>
    </xf>
    <xf numFmtId="0" fontId="6" fillId="0" borderId="11" xfId="0" applyFont="1" applyBorder="1" applyAlignment="1">
      <alignment vertical="center" wrapText="1"/>
    </xf>
    <xf numFmtId="0" fontId="13" fillId="0" borderId="5" xfId="0" applyFont="1" applyBorder="1" applyAlignment="1">
      <alignment horizontal="center" vertical="center"/>
    </xf>
    <xf numFmtId="10" fontId="7" fillId="4" borderId="0" xfId="0" applyNumberFormat="1" applyFont="1" applyFill="1" applyAlignment="1">
      <alignment horizontal="center" vertical="center"/>
    </xf>
    <xf numFmtId="178" fontId="21" fillId="0" borderId="0" xfId="2" applyNumberFormat="1" applyFont="1" applyAlignment="1">
      <alignment horizontal="right" vertical="center"/>
    </xf>
    <xf numFmtId="0" fontId="12" fillId="5" borderId="5" xfId="0" applyFont="1" applyFill="1" applyBorder="1" applyAlignment="1">
      <alignment horizontal="center" vertical="center"/>
    </xf>
    <xf numFmtId="0" fontId="23" fillId="0" borderId="5" xfId="0" applyFont="1" applyBorder="1" applyAlignment="1">
      <alignment horizontal="center" vertical="center"/>
    </xf>
    <xf numFmtId="177" fontId="14" fillId="5" borderId="5" xfId="0" applyNumberFormat="1" applyFont="1" applyFill="1" applyBorder="1" applyAlignment="1">
      <alignment horizontal="center" vertical="center"/>
    </xf>
    <xf numFmtId="176" fontId="11" fillId="0" borderId="5" xfId="1" applyNumberFormat="1" applyFont="1" applyBorder="1" applyAlignment="1">
      <alignment horizontal="center" vertical="center" shrinkToFit="1"/>
    </xf>
    <xf numFmtId="176" fontId="11" fillId="0" borderId="5" xfId="1" applyNumberFormat="1" applyFont="1" applyBorder="1" applyAlignment="1">
      <alignment horizontal="center" vertical="center"/>
    </xf>
    <xf numFmtId="177" fontId="12" fillId="5" borderId="5" xfId="0" applyNumberFormat="1" applyFont="1" applyFill="1" applyBorder="1" applyAlignment="1">
      <alignment horizontal="center" vertical="center"/>
    </xf>
    <xf numFmtId="177" fontId="12" fillId="3" borderId="5" xfId="0" applyNumberFormat="1" applyFont="1" applyFill="1" applyBorder="1" applyAlignment="1">
      <alignment horizontal="center" vertical="center"/>
    </xf>
    <xf numFmtId="177" fontId="20" fillId="4" borderId="5" xfId="0" applyNumberFormat="1" applyFont="1" applyFill="1" applyBorder="1" applyAlignment="1">
      <alignment horizontal="center" vertical="center"/>
    </xf>
    <xf numFmtId="177" fontId="12" fillId="2" borderId="5" xfId="0" applyNumberFormat="1" applyFont="1" applyFill="1" applyBorder="1" applyAlignment="1">
      <alignment horizontal="center" vertical="center"/>
    </xf>
    <xf numFmtId="10" fontId="12" fillId="3" borderId="13" xfId="0" applyNumberFormat="1" applyFont="1" applyFill="1" applyBorder="1" applyAlignment="1">
      <alignment horizontal="center" vertical="center"/>
    </xf>
    <xf numFmtId="10" fontId="12" fillId="3" borderId="5" xfId="0" applyNumberFormat="1" applyFont="1" applyFill="1" applyBorder="1" applyAlignment="1">
      <alignment horizontal="center" vertical="center"/>
    </xf>
    <xf numFmtId="10" fontId="7" fillId="0" borderId="5" xfId="0" applyNumberFormat="1" applyFont="1" applyBorder="1">
      <alignment vertical="center"/>
    </xf>
    <xf numFmtId="0" fontId="13" fillId="0" borderId="0" xfId="0" applyFont="1" applyAlignment="1">
      <alignment horizontal="center" vertical="center"/>
    </xf>
    <xf numFmtId="0" fontId="17" fillId="0" borderId="0" xfId="0" applyFont="1" applyAlignment="1">
      <alignment horizontal="center" vertical="center"/>
    </xf>
    <xf numFmtId="0" fontId="25" fillId="0" borderId="0" xfId="0" applyFont="1" applyAlignment="1">
      <alignment horizontal="left" vertical="center" wrapText="1"/>
    </xf>
    <xf numFmtId="0" fontId="19"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vertical="center" wrapText="1"/>
    </xf>
    <xf numFmtId="0" fontId="6" fillId="0" borderId="0" xfId="0" applyFont="1" applyAlignment="1">
      <alignment horizontal="left" vertical="center"/>
    </xf>
    <xf numFmtId="179" fontId="15" fillId="0" borderId="8" xfId="0" applyNumberFormat="1" applyFont="1" applyBorder="1" applyAlignment="1">
      <alignment horizontal="left" vertical="center"/>
    </xf>
    <xf numFmtId="179" fontId="15" fillId="0" borderId="14" xfId="0" applyNumberFormat="1" applyFont="1" applyBorder="1" applyAlignment="1">
      <alignment horizontal="left" vertical="center"/>
    </xf>
    <xf numFmtId="180" fontId="15" fillId="0" borderId="14" xfId="0" applyNumberFormat="1" applyFont="1" applyBorder="1" applyAlignment="1">
      <alignment horizontal="left" vertical="center"/>
    </xf>
    <xf numFmtId="181" fontId="15" fillId="0" borderId="8" xfId="0" applyNumberFormat="1" applyFont="1" applyBorder="1" applyAlignment="1">
      <alignment horizontal="left" vertical="center"/>
    </xf>
    <xf numFmtId="182" fontId="15" fillId="0" borderId="8" xfId="0" applyNumberFormat="1" applyFont="1" applyBorder="1" applyAlignment="1">
      <alignment horizontal="left" vertical="center"/>
    </xf>
    <xf numFmtId="182" fontId="15" fillId="0" borderId="15" xfId="0" applyNumberFormat="1" applyFont="1" applyBorder="1" applyAlignment="1">
      <alignment horizontal="left" vertical="center"/>
    </xf>
    <xf numFmtId="183" fontId="15" fillId="0" borderId="8" xfId="0" applyNumberFormat="1" applyFont="1" applyBorder="1" applyAlignment="1">
      <alignment horizontal="left" vertical="center"/>
    </xf>
    <xf numFmtId="0" fontId="7" fillId="0" borderId="0" xfId="0" applyFont="1" applyAlignment="1">
      <alignment horizontal="right" vertical="center"/>
    </xf>
    <xf numFmtId="0" fontId="6" fillId="0" borderId="1" xfId="0" applyFont="1" applyBorder="1" applyAlignment="1">
      <alignment horizontal="center" vertical="center"/>
    </xf>
    <xf numFmtId="0" fontId="7" fillId="0" borderId="1" xfId="0" applyFont="1" applyBorder="1">
      <alignment vertical="center"/>
    </xf>
    <xf numFmtId="0" fontId="7" fillId="0" borderId="1" xfId="0" applyFont="1" applyBorder="1" applyAlignment="1">
      <alignment vertical="center" wrapText="1"/>
    </xf>
    <xf numFmtId="0" fontId="29" fillId="0" borderId="0" xfId="0" applyFont="1" applyAlignment="1">
      <alignment horizontal="center" vertical="center"/>
    </xf>
    <xf numFmtId="10" fontId="7" fillId="4" borderId="5" xfId="0" applyNumberFormat="1" applyFont="1" applyFill="1" applyBorder="1" applyAlignment="1">
      <alignment horizontal="center" vertical="center"/>
    </xf>
    <xf numFmtId="0" fontId="32" fillId="6" borderId="16" xfId="0" applyFont="1" applyFill="1" applyBorder="1" applyAlignment="1">
      <alignment horizontal="center" vertical="center"/>
    </xf>
    <xf numFmtId="176" fontId="0" fillId="0" borderId="0" xfId="1" applyNumberFormat="1" applyFont="1">
      <alignment vertical="center"/>
    </xf>
    <xf numFmtId="0" fontId="31" fillId="0" borderId="11" xfId="0" applyFont="1" applyBorder="1" applyAlignment="1">
      <alignment horizontal="left" vertical="center" wrapText="1"/>
    </xf>
    <xf numFmtId="0" fontId="31" fillId="0" borderId="0" xfId="0" applyFont="1" applyAlignment="1">
      <alignment horizontal="left" vertical="center" wrapText="1"/>
    </xf>
    <xf numFmtId="0" fontId="28" fillId="0" borderId="0" xfId="0" applyFont="1" applyAlignment="1">
      <alignment horizontal="center" vertical="center" wrapText="1"/>
    </xf>
    <xf numFmtId="0" fontId="6" fillId="0" borderId="0" xfId="0" applyFont="1" applyAlignment="1">
      <alignment horizontal="left" vertical="center" wrapText="1"/>
    </xf>
    <xf numFmtId="0" fontId="12" fillId="0" borderId="6" xfId="0" applyFont="1" applyBorder="1" applyAlignment="1">
      <alignment horizontal="center" vertical="center"/>
    </xf>
    <xf numFmtId="0" fontId="12" fillId="0" borderId="12" xfId="0" applyFont="1" applyBorder="1" applyAlignment="1">
      <alignment horizontal="center" vertical="center"/>
    </xf>
    <xf numFmtId="0" fontId="12" fillId="0" borderId="7" xfId="0" applyFont="1" applyBorder="1" applyAlignment="1">
      <alignment horizontal="center" vertical="center"/>
    </xf>
    <xf numFmtId="0" fontId="19" fillId="0" borderId="0" xfId="0" applyFont="1" applyAlignment="1">
      <alignment horizontal="center" vertical="center"/>
    </xf>
    <xf numFmtId="0" fontId="12" fillId="5" borderId="6"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30" fillId="0" borderId="0" xfId="0" applyFont="1" applyAlignment="1">
      <alignment horizontal="left" vertical="center" wrapText="1"/>
    </xf>
    <xf numFmtId="0" fontId="30" fillId="6" borderId="6" xfId="0" applyFont="1" applyFill="1" applyBorder="1" applyAlignment="1">
      <alignment horizontal="center" vertical="center"/>
    </xf>
    <xf numFmtId="0" fontId="30" fillId="6" borderId="7" xfId="0" applyFont="1" applyFill="1" applyBorder="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8" fillId="0" borderId="1" xfId="0" applyFont="1" applyBorder="1">
      <alignment vertical="center"/>
    </xf>
    <xf numFmtId="0" fontId="10" fillId="2" borderId="2"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3" xfId="0" applyFont="1" applyFill="1" applyBorder="1" applyAlignment="1">
      <alignment horizontal="center" vertical="center"/>
    </xf>
    <xf numFmtId="0" fontId="12" fillId="0" borderId="13" xfId="0" applyFont="1" applyBorder="1" applyAlignment="1">
      <alignment horizontal="center" vertical="center"/>
    </xf>
    <xf numFmtId="0" fontId="12" fillId="0" borderId="4" xfId="0" applyFont="1" applyBorder="1" applyAlignment="1">
      <alignment horizontal="center" vertical="center"/>
    </xf>
    <xf numFmtId="0" fontId="13" fillId="0" borderId="13" xfId="0" applyFont="1" applyBorder="1" applyAlignment="1">
      <alignment horizontal="left" vertical="center" wrapText="1"/>
    </xf>
    <xf numFmtId="0" fontId="13" fillId="0" borderId="4" xfId="0" applyFont="1" applyBorder="1" applyAlignment="1">
      <alignment horizontal="left" vertical="center" wrapText="1"/>
    </xf>
    <xf numFmtId="10" fontId="7" fillId="4" borderId="13" xfId="0" applyNumberFormat="1" applyFont="1" applyFill="1" applyBorder="1" applyAlignment="1">
      <alignment horizontal="center" vertical="center"/>
    </xf>
    <xf numFmtId="10" fontId="7" fillId="4" borderId="4" xfId="0" applyNumberFormat="1" applyFont="1" applyFill="1" applyBorder="1" applyAlignment="1">
      <alignment horizontal="center" vertical="center"/>
    </xf>
    <xf numFmtId="0" fontId="7" fillId="0" borderId="0" xfId="0" applyFont="1" applyAlignment="1">
      <alignment horizontal="center" vertical="center" wrapText="1"/>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2" fillId="0" borderId="5" xfId="0" applyFont="1" applyBorder="1" applyAlignment="1">
      <alignment horizontal="center" vertical="center"/>
    </xf>
    <xf numFmtId="0" fontId="6" fillId="0" borderId="5" xfId="0" applyFont="1" applyBorder="1" applyAlignment="1">
      <alignment horizontal="center" vertical="center"/>
    </xf>
    <xf numFmtId="0" fontId="12" fillId="0" borderId="9" xfId="0" applyFont="1" applyBorder="1" applyAlignment="1">
      <alignment horizontal="center" vertical="center" wrapText="1"/>
    </xf>
    <xf numFmtId="0" fontId="12" fillId="0" borderId="10"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0" fillId="0" borderId="5" xfId="0" applyBorder="1">
      <alignment vertical="center"/>
    </xf>
    <xf numFmtId="176" fontId="0" fillId="0" borderId="5" xfId="1" applyNumberFormat="1" applyFont="1" applyBorder="1">
      <alignment vertical="center"/>
    </xf>
    <xf numFmtId="9" fontId="0" fillId="0" borderId="5" xfId="3" applyFont="1" applyBorder="1">
      <alignment vertical="center"/>
    </xf>
  </cellXfs>
  <cellStyles count="4">
    <cellStyle name="一般" xfId="0" builtinId="0"/>
    <cellStyle name="千分位" xfId="1" builtinId="3"/>
    <cellStyle name="百分比" xfId="3" builtinId="5"/>
    <cellStyle name="貨幣" xfId="2" builtinId="4"/>
  </cellStyles>
  <dxfs count="6">
    <dxf>
      <font>
        <color rgb="FFFF0000"/>
      </font>
      <fill>
        <patternFill>
          <bgColor rgb="FFFFFF00"/>
        </patternFill>
      </fill>
    </dxf>
    <dxf>
      <font>
        <strike/>
        <u val="none"/>
        <color rgb="FFC00000"/>
      </font>
      <fill>
        <patternFill>
          <bgColor rgb="FFFFFF00"/>
        </patternFill>
      </fill>
    </dxf>
    <dxf>
      <font>
        <b/>
        <i val="0"/>
        <strike/>
        <color rgb="FF9C0006"/>
      </font>
      <fill>
        <patternFill>
          <bgColor rgb="FFFFFF00"/>
        </patternFill>
      </fill>
    </dxf>
    <dxf>
      <font>
        <b/>
        <i val="0"/>
        <strike/>
        <color rgb="FF9C0006"/>
      </font>
      <fill>
        <patternFill>
          <bgColor rgb="FFFFFF00"/>
        </patternFill>
      </fill>
    </dxf>
    <dxf>
      <font>
        <b/>
        <i val="0"/>
        <strike/>
        <u val="none"/>
        <color rgb="FFC00000"/>
      </font>
      <fill>
        <patternFill>
          <bgColor rgb="FFFFFF00"/>
        </patternFill>
      </fill>
    </dxf>
    <dxf>
      <font>
        <strike/>
        <color rgb="FF9C0006"/>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24229-BE92-4F89-9E1C-2F6F52FA8E61}">
  <sheetPr>
    <tabColor theme="0"/>
    <pageSetUpPr fitToPage="1"/>
  </sheetPr>
  <dimension ref="A1:BY42"/>
  <sheetViews>
    <sheetView zoomScale="80" zoomScaleNormal="80" workbookViewId="0">
      <pane ySplit="4" topLeftCell="A5" activePane="bottomLeft" state="frozen"/>
      <selection pane="bottomLeft" activeCell="L39" sqref="L39"/>
    </sheetView>
  </sheetViews>
  <sheetFormatPr defaultColWidth="10.625" defaultRowHeight="24.95" customHeight="1"/>
  <cols>
    <col min="1" max="1" width="3.25" style="1" customWidth="1"/>
    <col min="2" max="2" width="4.125" style="1" customWidth="1"/>
    <col min="3" max="3" width="11.5" style="1" customWidth="1"/>
    <col min="4" max="4" width="38.625" style="39" customWidth="1"/>
    <col min="5" max="5" width="7.125" style="39" customWidth="1"/>
    <col min="6" max="6" width="7.75" style="1" customWidth="1"/>
    <col min="7" max="7" width="8.125" style="1" customWidth="1"/>
    <col min="8" max="9" width="14.625" style="1" customWidth="1"/>
    <col min="10" max="10" width="12.375" style="1" customWidth="1"/>
    <col min="11" max="11" width="9.875" style="40" customWidth="1"/>
    <col min="12" max="12" width="12.625" style="1" customWidth="1"/>
    <col min="13" max="13" width="13.5" style="1" bestFit="1" customWidth="1"/>
    <col min="14" max="14" width="10.625" style="1"/>
    <col min="15" max="15" width="17" style="1" customWidth="1"/>
    <col min="16" max="16384" width="10.625" style="1"/>
  </cols>
  <sheetData>
    <row r="1" spans="1:31" ht="48" customHeight="1">
      <c r="A1" s="76" t="s">
        <v>73</v>
      </c>
      <c r="B1" s="76"/>
      <c r="C1" s="77"/>
      <c r="D1" s="77"/>
      <c r="E1" s="77"/>
      <c r="F1" s="77"/>
      <c r="G1" s="77"/>
      <c r="H1" s="77"/>
      <c r="I1" s="77"/>
      <c r="J1" s="77"/>
      <c r="K1" s="77"/>
    </row>
    <row r="2" spans="1:31" ht="22.5" customHeight="1">
      <c r="A2" s="88" t="s">
        <v>67</v>
      </c>
      <c r="B2" s="88"/>
      <c r="C2" s="53" t="s">
        <v>68</v>
      </c>
      <c r="D2" s="56"/>
      <c r="F2" s="53" t="s">
        <v>66</v>
      </c>
      <c r="G2" s="54"/>
      <c r="H2" s="55"/>
      <c r="I2" s="55"/>
      <c r="J2" s="55"/>
      <c r="K2" s="55"/>
    </row>
    <row r="3" spans="1:31" ht="21.95" customHeight="1">
      <c r="A3" s="78" t="s">
        <v>0</v>
      </c>
      <c r="B3" s="78"/>
      <c r="C3" s="78"/>
      <c r="D3" s="78"/>
      <c r="E3" s="78"/>
      <c r="F3" s="78"/>
      <c r="G3" s="78"/>
      <c r="H3" s="78"/>
      <c r="I3" s="78"/>
      <c r="J3" s="78"/>
      <c r="K3" s="78"/>
    </row>
    <row r="4" spans="1:31" s="4" customFormat="1" ht="30.75" thickBot="1">
      <c r="A4" s="79" t="s">
        <v>1</v>
      </c>
      <c r="B4" s="80"/>
      <c r="C4" s="81"/>
      <c r="D4" s="2" t="s">
        <v>2</v>
      </c>
      <c r="E4" s="2" t="s">
        <v>3</v>
      </c>
      <c r="F4" s="3" t="s">
        <v>4</v>
      </c>
      <c r="G4" s="3" t="s">
        <v>5</v>
      </c>
      <c r="H4" s="3" t="s">
        <v>6</v>
      </c>
      <c r="I4" s="3" t="s">
        <v>7</v>
      </c>
      <c r="J4" s="3" t="s">
        <v>8</v>
      </c>
      <c r="K4" s="2" t="s">
        <v>9</v>
      </c>
      <c r="L4" s="4" t="s">
        <v>10</v>
      </c>
      <c r="M4" s="57" t="s">
        <v>69</v>
      </c>
    </row>
    <row r="5" spans="1:31" s="13" customFormat="1" ht="30" customHeight="1" thickBot="1">
      <c r="A5" s="82">
        <v>1</v>
      </c>
      <c r="B5" s="71" t="s">
        <v>11</v>
      </c>
      <c r="C5" s="72"/>
      <c r="D5" s="84" t="s">
        <v>49</v>
      </c>
      <c r="E5" s="8" t="s">
        <v>12</v>
      </c>
      <c r="F5" s="9"/>
      <c r="G5" s="10"/>
      <c r="H5" s="11">
        <f>SUM(F5*G5)</f>
        <v>0</v>
      </c>
      <c r="I5" s="12"/>
      <c r="J5" s="11">
        <f t="shared" ref="J5:J24" si="0">H5-I5</f>
        <v>0</v>
      </c>
      <c r="K5" s="86" t="str">
        <f>IF(I25=0,"",IF(IF(I25=0,"",(I5+I6)/I25)&gt;=L5,"超過!!",IF(I25=0,"",(I5+I6)/I25)))</f>
        <v/>
      </c>
      <c r="L5" s="50">
        <v>7.4999999999999997E-2</v>
      </c>
      <c r="M5" s="26">
        <f>ROUNDDOWN(I25*L5,0)</f>
        <v>0</v>
      </c>
    </row>
    <row r="6" spans="1:31" s="13" customFormat="1" ht="30" customHeight="1" thickBot="1">
      <c r="A6" s="83"/>
      <c r="B6" s="71" t="s">
        <v>13</v>
      </c>
      <c r="C6" s="72"/>
      <c r="D6" s="85"/>
      <c r="E6" s="8" t="s">
        <v>12</v>
      </c>
      <c r="F6" s="9"/>
      <c r="G6" s="10"/>
      <c r="H6" s="11">
        <f>SUM(F6*G6)</f>
        <v>0</v>
      </c>
      <c r="I6" s="12"/>
      <c r="J6" s="11">
        <f t="shared" ref="J6" si="1">H6-I6</f>
        <v>0</v>
      </c>
      <c r="K6" s="87"/>
      <c r="L6" s="51"/>
    </row>
    <row r="7" spans="1:31" ht="87" customHeight="1" thickBot="1">
      <c r="A7" s="5">
        <v>2</v>
      </c>
      <c r="B7" s="89" t="s">
        <v>14</v>
      </c>
      <c r="C7" s="90"/>
      <c r="D7" s="14" t="s">
        <v>52</v>
      </c>
      <c r="E7" s="8" t="s">
        <v>15</v>
      </c>
      <c r="F7" s="9"/>
      <c r="G7" s="10"/>
      <c r="H7" s="11">
        <f t="shared" ref="H7:H24" si="2">SUM(F7*G7)</f>
        <v>0</v>
      </c>
      <c r="I7" s="12"/>
      <c r="J7" s="11">
        <f t="shared" si="0"/>
        <v>0</v>
      </c>
      <c r="K7" s="58" t="str">
        <f>IF(I25=0,"",IF(IF(I25=0,"",I7/I25)&gt;=30%,"超過!!",IF(I25=0,"",I7/I25)))</f>
        <v/>
      </c>
      <c r="L7" s="46">
        <v>0.3</v>
      </c>
      <c r="M7" s="26">
        <f>ROUNDDOWN(I25*L7,0)</f>
        <v>0</v>
      </c>
    </row>
    <row r="8" spans="1:31" ht="43.5" customHeight="1">
      <c r="A8" s="5">
        <v>3</v>
      </c>
      <c r="B8" s="65" t="s">
        <v>16</v>
      </c>
      <c r="C8" s="67"/>
      <c r="D8" s="14" t="s">
        <v>17</v>
      </c>
      <c r="E8" s="15" t="s">
        <v>18</v>
      </c>
      <c r="F8" s="9"/>
      <c r="G8" s="10"/>
      <c r="H8" s="11">
        <f t="shared" si="2"/>
        <v>0</v>
      </c>
      <c r="I8" s="12"/>
      <c r="J8" s="11">
        <f t="shared" si="0"/>
        <v>0</v>
      </c>
      <c r="K8" s="16"/>
    </row>
    <row r="9" spans="1:31" ht="50.25" customHeight="1">
      <c r="A9" s="91">
        <v>4</v>
      </c>
      <c r="B9" s="93" t="s">
        <v>19</v>
      </c>
      <c r="C9" s="94"/>
      <c r="D9" s="84" t="s">
        <v>64</v>
      </c>
      <c r="E9" s="15" t="s">
        <v>15</v>
      </c>
      <c r="F9" s="9"/>
      <c r="G9" s="10"/>
      <c r="H9" s="11">
        <f t="shared" si="2"/>
        <v>0</v>
      </c>
      <c r="I9" s="12"/>
      <c r="J9" s="11">
        <f t="shared" si="0"/>
        <v>0</v>
      </c>
      <c r="K9" s="16"/>
      <c r="L9" s="61" t="s">
        <v>70</v>
      </c>
      <c r="M9" s="62"/>
    </row>
    <row r="10" spans="1:31" ht="50.25" customHeight="1">
      <c r="A10" s="92"/>
      <c r="B10" s="95"/>
      <c r="C10" s="96"/>
      <c r="D10" s="85"/>
      <c r="E10" s="15" t="s">
        <v>15</v>
      </c>
      <c r="F10" s="9"/>
      <c r="G10" s="10"/>
      <c r="H10" s="11">
        <f t="shared" si="2"/>
        <v>0</v>
      </c>
      <c r="I10" s="12"/>
      <c r="J10" s="11">
        <f t="shared" si="0"/>
        <v>0</v>
      </c>
      <c r="K10" s="16"/>
      <c r="L10" s="61" t="s">
        <v>71</v>
      </c>
      <c r="M10" s="62"/>
    </row>
    <row r="11" spans="1:31" ht="34.5" customHeight="1">
      <c r="A11" s="5">
        <v>5</v>
      </c>
      <c r="B11" s="65" t="s">
        <v>20</v>
      </c>
      <c r="C11" s="67"/>
      <c r="D11" s="7" t="s">
        <v>50</v>
      </c>
      <c r="E11" s="15" t="s">
        <v>18</v>
      </c>
      <c r="F11" s="9"/>
      <c r="G11" s="10"/>
      <c r="H11" s="11">
        <f t="shared" si="2"/>
        <v>0</v>
      </c>
      <c r="I11" s="12"/>
      <c r="J11" s="11">
        <f t="shared" si="0"/>
        <v>0</v>
      </c>
      <c r="K11" s="16"/>
    </row>
    <row r="12" spans="1:31" ht="33" customHeight="1">
      <c r="A12" s="5">
        <v>6</v>
      </c>
      <c r="B12" s="65" t="s">
        <v>21</v>
      </c>
      <c r="C12" s="67"/>
      <c r="D12" s="7" t="s">
        <v>51</v>
      </c>
      <c r="E12" s="15" t="s">
        <v>22</v>
      </c>
      <c r="F12" s="9"/>
      <c r="G12" s="10"/>
      <c r="H12" s="11">
        <f t="shared" si="2"/>
        <v>0</v>
      </c>
      <c r="I12" s="12"/>
      <c r="J12" s="11">
        <f t="shared" si="0"/>
        <v>0</v>
      </c>
      <c r="K12" s="16"/>
    </row>
    <row r="13" spans="1:31" ht="63.75" customHeight="1">
      <c r="A13" s="5">
        <v>7</v>
      </c>
      <c r="B13" s="71" t="s">
        <v>63</v>
      </c>
      <c r="C13" s="67"/>
      <c r="D13" s="7" t="s">
        <v>62</v>
      </c>
      <c r="E13" s="8" t="s">
        <v>23</v>
      </c>
      <c r="F13" s="9"/>
      <c r="G13" s="10"/>
      <c r="H13" s="11">
        <f t="shared" si="2"/>
        <v>0</v>
      </c>
      <c r="I13" s="12"/>
      <c r="J13" s="11">
        <f t="shared" si="0"/>
        <v>0</v>
      </c>
      <c r="K13" s="16"/>
    </row>
    <row r="14" spans="1:31" ht="24.95" customHeight="1" thickBot="1">
      <c r="A14" s="5">
        <v>8</v>
      </c>
      <c r="B14" s="65" t="s">
        <v>24</v>
      </c>
      <c r="C14" s="67"/>
      <c r="D14" s="17" t="s">
        <v>25</v>
      </c>
      <c r="E14" s="15" t="s">
        <v>26</v>
      </c>
      <c r="F14" s="9"/>
      <c r="G14" s="10"/>
      <c r="H14" s="11">
        <f t="shared" si="2"/>
        <v>0</v>
      </c>
      <c r="I14" s="12"/>
      <c r="J14" s="11">
        <f t="shared" si="0"/>
        <v>0</v>
      </c>
      <c r="K14" s="16"/>
    </row>
    <row r="15" spans="1:31" ht="58.5" customHeight="1" thickBot="1">
      <c r="A15" s="5">
        <v>9</v>
      </c>
      <c r="B15" s="71" t="s">
        <v>57</v>
      </c>
      <c r="C15" s="67"/>
      <c r="D15" s="7" t="s">
        <v>53</v>
      </c>
      <c r="E15" s="8" t="s">
        <v>23</v>
      </c>
      <c r="F15" s="9"/>
      <c r="G15" s="10"/>
      <c r="H15" s="11">
        <f t="shared" ref="H15" si="3">SUM(F15*G15)</f>
        <v>0</v>
      </c>
      <c r="I15" s="12"/>
      <c r="J15" s="11">
        <f t="shared" ref="J15" si="4">H15-I15</f>
        <v>0</v>
      </c>
      <c r="K15" s="58" t="str">
        <f>IF(IF(I25=0,"",I15/I25)&lt;L15,"低於2%!",IF(I25=0,"",I15/I25))</f>
        <v/>
      </c>
      <c r="L15" s="52">
        <v>0.02</v>
      </c>
    </row>
    <row r="16" spans="1:31" ht="70.5" customHeight="1">
      <c r="A16" s="5">
        <v>10</v>
      </c>
      <c r="B16" s="71" t="s">
        <v>27</v>
      </c>
      <c r="C16" s="72"/>
      <c r="D16" s="7" t="s">
        <v>54</v>
      </c>
      <c r="E16" s="15" t="s">
        <v>18</v>
      </c>
      <c r="F16" s="9"/>
      <c r="G16" s="10"/>
      <c r="H16" s="11">
        <f t="shared" si="2"/>
        <v>0</v>
      </c>
      <c r="I16" s="12"/>
      <c r="J16" s="11">
        <f t="shared" si="0"/>
        <v>0</v>
      </c>
      <c r="K16" s="16"/>
      <c r="L16" s="18"/>
      <c r="AE16" s="19"/>
    </row>
    <row r="17" spans="1:77" ht="27">
      <c r="A17" s="5">
        <v>11</v>
      </c>
      <c r="B17" s="71" t="s">
        <v>28</v>
      </c>
      <c r="C17" s="72"/>
      <c r="D17" s="7" t="s">
        <v>29</v>
      </c>
      <c r="E17" s="8" t="s">
        <v>23</v>
      </c>
      <c r="F17" s="20"/>
      <c r="G17" s="21"/>
      <c r="H17" s="11">
        <f t="shared" si="2"/>
        <v>0</v>
      </c>
      <c r="I17" s="12"/>
      <c r="J17" s="11">
        <f t="shared" si="0"/>
        <v>0</v>
      </c>
      <c r="K17" s="16"/>
      <c r="BY17" s="22">
        <v>0.8</v>
      </c>
    </row>
    <row r="18" spans="1:77" ht="73.5" customHeight="1" thickBot="1">
      <c r="A18" s="5">
        <v>12</v>
      </c>
      <c r="B18" s="65" t="s">
        <v>30</v>
      </c>
      <c r="C18" s="67"/>
      <c r="D18" s="14" t="s">
        <v>55</v>
      </c>
      <c r="E18" s="15" t="s">
        <v>31</v>
      </c>
      <c r="F18" s="9"/>
      <c r="G18" s="10"/>
      <c r="H18" s="11">
        <f>SUM(F18*G18)</f>
        <v>0</v>
      </c>
      <c r="I18" s="12"/>
      <c r="J18" s="11">
        <f>H18-I18</f>
        <v>0</v>
      </c>
      <c r="K18" s="16"/>
      <c r="L18" s="23"/>
    </row>
    <row r="19" spans="1:77" ht="24.95" customHeight="1" thickBot="1">
      <c r="A19" s="5">
        <v>13</v>
      </c>
      <c r="B19" s="74" t="s">
        <v>32</v>
      </c>
      <c r="C19" s="75"/>
      <c r="D19" s="17" t="s">
        <v>65</v>
      </c>
      <c r="E19" s="24" t="s">
        <v>23</v>
      </c>
      <c r="F19" s="9"/>
      <c r="G19" s="10"/>
      <c r="H19" s="11">
        <f t="shared" si="2"/>
        <v>0</v>
      </c>
      <c r="I19" s="12"/>
      <c r="J19" s="11">
        <f t="shared" si="0"/>
        <v>0</v>
      </c>
      <c r="K19" s="25" t="str">
        <f>IF((SUM(I5:I18)*10%)&gt;=I19,IF(SUM(I5:I18)=0,"",(I19)/SUM(I5:I18)),"錯誤!")</f>
        <v/>
      </c>
      <c r="L19" s="47">
        <v>0.1</v>
      </c>
      <c r="M19" s="26">
        <f>ROUNDDOWN(SUM(I5:I18)*L19,0)</f>
        <v>0</v>
      </c>
      <c r="N19" s="1" t="s">
        <v>33</v>
      </c>
      <c r="O19" s="59" t="s">
        <v>72</v>
      </c>
    </row>
    <row r="20" spans="1:77" ht="32.25" customHeight="1">
      <c r="A20" s="27">
        <v>14</v>
      </c>
      <c r="B20" s="69" t="s">
        <v>34</v>
      </c>
      <c r="C20" s="70"/>
      <c r="D20" s="14"/>
      <c r="E20" s="28" t="s">
        <v>23</v>
      </c>
      <c r="F20" s="9"/>
      <c r="G20" s="10"/>
      <c r="H20" s="29">
        <f t="shared" si="2"/>
        <v>0</v>
      </c>
      <c r="I20" s="12"/>
      <c r="J20" s="29">
        <f t="shared" si="0"/>
        <v>0</v>
      </c>
      <c r="K20" s="16"/>
    </row>
    <row r="21" spans="1:77" ht="32.25" customHeight="1">
      <c r="A21" s="27">
        <v>15</v>
      </c>
      <c r="B21" s="69" t="s">
        <v>35</v>
      </c>
      <c r="C21" s="70"/>
      <c r="D21" s="14"/>
      <c r="E21" s="24"/>
      <c r="F21" s="9"/>
      <c r="G21" s="10"/>
      <c r="H21" s="29">
        <f t="shared" si="2"/>
        <v>0</v>
      </c>
      <c r="I21" s="12"/>
      <c r="J21" s="29">
        <f t="shared" si="0"/>
        <v>0</v>
      </c>
      <c r="K21" s="16"/>
    </row>
    <row r="22" spans="1:77" ht="32.25" customHeight="1">
      <c r="A22" s="27">
        <v>16</v>
      </c>
      <c r="B22" s="69" t="s">
        <v>36</v>
      </c>
      <c r="C22" s="70"/>
      <c r="D22" s="14"/>
      <c r="E22" s="24"/>
      <c r="F22" s="9"/>
      <c r="G22" s="10"/>
      <c r="H22" s="29">
        <f t="shared" si="2"/>
        <v>0</v>
      </c>
      <c r="I22" s="12"/>
      <c r="J22" s="29">
        <f t="shared" si="0"/>
        <v>0</v>
      </c>
      <c r="K22" s="16"/>
    </row>
    <row r="23" spans="1:77" ht="32.25" customHeight="1">
      <c r="A23" s="27">
        <v>17</v>
      </c>
      <c r="B23" s="69" t="s">
        <v>37</v>
      </c>
      <c r="C23" s="70"/>
      <c r="D23" s="14"/>
      <c r="E23" s="24"/>
      <c r="F23" s="9"/>
      <c r="G23" s="10"/>
      <c r="H23" s="29">
        <f t="shared" si="2"/>
        <v>0</v>
      </c>
      <c r="I23" s="12"/>
      <c r="J23" s="29">
        <f t="shared" si="0"/>
        <v>0</v>
      </c>
      <c r="K23" s="16"/>
    </row>
    <row r="24" spans="1:77" ht="32.25" customHeight="1">
      <c r="A24" s="27">
        <v>18</v>
      </c>
      <c r="B24" s="69" t="s">
        <v>38</v>
      </c>
      <c r="C24" s="70"/>
      <c r="D24" s="14"/>
      <c r="E24" s="24"/>
      <c r="F24" s="9"/>
      <c r="G24" s="10"/>
      <c r="H24" s="29">
        <f t="shared" si="2"/>
        <v>0</v>
      </c>
      <c r="I24" s="12"/>
      <c r="J24" s="29">
        <f t="shared" si="0"/>
        <v>0</v>
      </c>
      <c r="K24" s="16"/>
    </row>
    <row r="25" spans="1:77" ht="30.75" customHeight="1" thickBot="1">
      <c r="A25" s="65" t="s">
        <v>39</v>
      </c>
      <c r="B25" s="66"/>
      <c r="C25" s="67"/>
      <c r="D25" s="24"/>
      <c r="E25" s="24"/>
      <c r="F25" s="30"/>
      <c r="G25" s="31"/>
      <c r="H25" s="32">
        <f>SUM(H5:H24)</f>
        <v>0</v>
      </c>
      <c r="I25" s="33">
        <f>SUM(I5:I24)</f>
        <v>0</v>
      </c>
      <c r="J25" s="32">
        <f>SUM(J5:J24)</f>
        <v>0</v>
      </c>
      <c r="K25" s="34"/>
    </row>
    <row r="26" spans="1:77" ht="24.95" customHeight="1" thickBot="1">
      <c r="A26" s="65" t="s">
        <v>40</v>
      </c>
      <c r="B26" s="66"/>
      <c r="C26" s="66"/>
      <c r="D26" s="67"/>
      <c r="E26" s="6"/>
      <c r="F26" s="30"/>
      <c r="G26" s="31"/>
      <c r="H26" s="35"/>
      <c r="I26" s="36" t="str">
        <f>IF(H25=0,"",I25/H25)</f>
        <v/>
      </c>
      <c r="J26" s="37" t="str">
        <f>IF(H25=0,"",J25/H25)</f>
        <v/>
      </c>
      <c r="K26" s="38">
        <f>SUM(I26:J26)</f>
        <v>0</v>
      </c>
      <c r="L26" s="49">
        <v>1</v>
      </c>
    </row>
    <row r="27" spans="1:77" ht="40.5" customHeight="1" thickBot="1">
      <c r="I27" s="48">
        <v>0.9</v>
      </c>
    </row>
    <row r="28" spans="1:77" ht="22.5" customHeight="1">
      <c r="I28" s="41"/>
    </row>
    <row r="29" spans="1:77" ht="18.75">
      <c r="B29" s="68" t="s">
        <v>48</v>
      </c>
      <c r="C29" s="68"/>
      <c r="D29" s="68"/>
      <c r="E29" s="68"/>
      <c r="F29" s="68"/>
      <c r="G29" s="68"/>
      <c r="H29" s="68"/>
      <c r="I29" s="68"/>
      <c r="J29" s="68"/>
      <c r="K29" s="68"/>
    </row>
    <row r="30" spans="1:77" ht="18.75">
      <c r="B30" s="42"/>
      <c r="C30" s="42"/>
      <c r="D30" s="42"/>
      <c r="E30" s="42"/>
      <c r="F30" s="42"/>
      <c r="G30" s="42"/>
      <c r="H30" s="42"/>
      <c r="I30" s="42"/>
      <c r="J30" s="42"/>
      <c r="K30" s="42"/>
    </row>
    <row r="31" spans="1:77" s="43" customFormat="1" ht="22.5" customHeight="1">
      <c r="A31" s="63" t="s">
        <v>41</v>
      </c>
      <c r="B31" s="63"/>
      <c r="C31" s="64" t="s">
        <v>42</v>
      </c>
      <c r="D31" s="64"/>
      <c r="E31" s="64"/>
      <c r="F31" s="64"/>
      <c r="G31" s="64"/>
      <c r="H31" s="64"/>
      <c r="I31" s="64"/>
      <c r="J31" s="64"/>
      <c r="K31" s="64"/>
      <c r="L31" s="44"/>
    </row>
    <row r="32" spans="1:77" s="43" customFormat="1" ht="22.5" customHeight="1">
      <c r="A32" s="63" t="s">
        <v>43</v>
      </c>
      <c r="B32" s="63"/>
      <c r="C32" s="64" t="s">
        <v>56</v>
      </c>
      <c r="D32" s="64"/>
      <c r="E32" s="64"/>
      <c r="F32" s="64"/>
      <c r="G32" s="64"/>
      <c r="H32" s="64"/>
      <c r="I32" s="64"/>
      <c r="J32" s="64"/>
      <c r="K32" s="64"/>
      <c r="L32" s="44"/>
    </row>
    <row r="33" spans="1:12" s="43" customFormat="1" ht="22.5" customHeight="1">
      <c r="A33" s="63" t="s">
        <v>44</v>
      </c>
      <c r="B33" s="63"/>
      <c r="C33" s="64" t="s">
        <v>59</v>
      </c>
      <c r="D33" s="64"/>
      <c r="E33" s="64"/>
      <c r="F33" s="64"/>
      <c r="G33" s="64"/>
      <c r="H33" s="64"/>
      <c r="I33" s="64"/>
      <c r="J33" s="64"/>
      <c r="K33" s="64"/>
      <c r="L33" s="44"/>
    </row>
    <row r="34" spans="1:12" s="43" customFormat="1" ht="22.5" customHeight="1">
      <c r="A34" s="63" t="s">
        <v>45</v>
      </c>
      <c r="B34" s="63"/>
      <c r="C34" s="64" t="s">
        <v>60</v>
      </c>
      <c r="D34" s="64"/>
      <c r="E34" s="64"/>
      <c r="F34" s="64"/>
      <c r="G34" s="64"/>
      <c r="H34" s="64"/>
      <c r="I34" s="64"/>
      <c r="J34" s="64"/>
      <c r="K34" s="64"/>
      <c r="L34" s="44"/>
    </row>
    <row r="35" spans="1:12" s="43" customFormat="1" ht="22.5" customHeight="1">
      <c r="A35" s="63" t="s">
        <v>46</v>
      </c>
      <c r="B35" s="63"/>
      <c r="C35" s="64" t="s">
        <v>61</v>
      </c>
      <c r="D35" s="64"/>
      <c r="E35" s="64"/>
      <c r="F35" s="64"/>
      <c r="G35" s="64"/>
      <c r="H35" s="64"/>
      <c r="I35" s="64"/>
      <c r="J35" s="64"/>
      <c r="K35" s="64"/>
      <c r="L35" s="44"/>
    </row>
    <row r="36" spans="1:12" s="43" customFormat="1" ht="22.5" customHeight="1">
      <c r="A36" s="63" t="s">
        <v>47</v>
      </c>
      <c r="B36" s="63"/>
      <c r="C36" s="73" t="s">
        <v>58</v>
      </c>
      <c r="D36" s="73"/>
      <c r="E36" s="73"/>
      <c r="F36" s="73"/>
      <c r="G36" s="73"/>
      <c r="H36" s="73"/>
      <c r="I36" s="73"/>
      <c r="J36" s="73"/>
      <c r="K36" s="73"/>
      <c r="L36" s="44"/>
    </row>
    <row r="37" spans="1:12" ht="15">
      <c r="A37" s="45"/>
      <c r="B37" s="45"/>
    </row>
    <row r="38" spans="1:12" ht="24.95" customHeight="1">
      <c r="A38" s="45"/>
      <c r="B38" s="45"/>
    </row>
    <row r="39" spans="1:12" ht="24.95" customHeight="1">
      <c r="A39" s="45"/>
      <c r="B39" s="45"/>
    </row>
    <row r="40" spans="1:12" ht="24.95" customHeight="1">
      <c r="A40" s="45"/>
      <c r="B40" s="45"/>
    </row>
    <row r="41" spans="1:12" ht="24.95" customHeight="1">
      <c r="A41" s="45"/>
      <c r="B41" s="45"/>
    </row>
    <row r="42" spans="1:12" ht="24.95" customHeight="1">
      <c r="A42" s="45"/>
      <c r="B42" s="45"/>
    </row>
  </sheetData>
  <sheetProtection selectLockedCells="1" selectUnlockedCells="1"/>
  <mergeCells count="45">
    <mergeCell ref="B12:C12"/>
    <mergeCell ref="A1:K1"/>
    <mergeCell ref="A3:K3"/>
    <mergeCell ref="A4:C4"/>
    <mergeCell ref="B5:C5"/>
    <mergeCell ref="B6:C6"/>
    <mergeCell ref="A5:A6"/>
    <mergeCell ref="D5:D6"/>
    <mergeCell ref="K5:K6"/>
    <mergeCell ref="D9:D10"/>
    <mergeCell ref="A2:B2"/>
    <mergeCell ref="B7:C7"/>
    <mergeCell ref="B8:C8"/>
    <mergeCell ref="A9:A10"/>
    <mergeCell ref="B9:C10"/>
    <mergeCell ref="B11:C11"/>
    <mergeCell ref="B19:C19"/>
    <mergeCell ref="B20:C20"/>
    <mergeCell ref="B21:C21"/>
    <mergeCell ref="B22:C22"/>
    <mergeCell ref="B23:C23"/>
    <mergeCell ref="A36:B36"/>
    <mergeCell ref="C36:K36"/>
    <mergeCell ref="A33:B33"/>
    <mergeCell ref="C33:K33"/>
    <mergeCell ref="A34:B34"/>
    <mergeCell ref="C34:K34"/>
    <mergeCell ref="A35:B35"/>
    <mergeCell ref="C35:K35"/>
    <mergeCell ref="L9:M9"/>
    <mergeCell ref="L10:M10"/>
    <mergeCell ref="A32:B32"/>
    <mergeCell ref="C32:K32"/>
    <mergeCell ref="A25:C25"/>
    <mergeCell ref="A26:D26"/>
    <mergeCell ref="B29:K29"/>
    <mergeCell ref="A31:B31"/>
    <mergeCell ref="C31:K31"/>
    <mergeCell ref="B24:C24"/>
    <mergeCell ref="B13:C13"/>
    <mergeCell ref="B14:C14"/>
    <mergeCell ref="B15:C15"/>
    <mergeCell ref="B16:C16"/>
    <mergeCell ref="B17:C17"/>
    <mergeCell ref="B18:C18"/>
  </mergeCells>
  <phoneticPr fontId="4" type="noConversion"/>
  <conditionalFormatting sqref="I26">
    <cfRule type="cellIs" dxfId="5" priority="6" operator="greaterThan">
      <formula>0.9</formula>
    </cfRule>
  </conditionalFormatting>
  <conditionalFormatting sqref="K5">
    <cfRule type="cellIs" dxfId="4" priority="12" operator="greaterThan">
      <formula>$L$5</formula>
    </cfRule>
  </conditionalFormatting>
  <conditionalFormatting sqref="K7">
    <cfRule type="cellIs" dxfId="3" priority="1" operator="greaterThan">
      <formula>$L$7</formula>
    </cfRule>
  </conditionalFormatting>
  <conditionalFormatting sqref="K15">
    <cfRule type="cellIs" dxfId="2" priority="2" operator="greaterThan">
      <formula>$L$7</formula>
    </cfRule>
  </conditionalFormatting>
  <conditionalFormatting sqref="K19">
    <cfRule type="cellIs" dxfId="1" priority="4" operator="greaterThan">
      <formula>$L$19</formula>
    </cfRule>
  </conditionalFormatting>
  <conditionalFormatting sqref="K26">
    <cfRule type="cellIs" dxfId="0" priority="36" operator="equal">
      <formula>1</formula>
    </cfRule>
  </conditionalFormatting>
  <dataValidations count="1">
    <dataValidation errorStyle="warning" allowBlank="1" showInputMessage="1" showErrorMessage="1" errorTitle="超出上限!!" sqref="K5 K7:K25" xr:uid="{1601F501-7725-4E01-A5A0-19A185BD4E72}"/>
  </dataValidations>
  <printOptions horizontalCentered="1"/>
  <pageMargins left="0.25" right="0.25" top="0.75" bottom="0.75" header="0.3" footer="0.3"/>
  <pageSetup paperSize="9" scale="7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8DCB3-8E8F-4B6B-B502-CEF0A7C70724}">
  <dimension ref="A1:D4"/>
  <sheetViews>
    <sheetView tabSelected="1" workbookViewId="0">
      <selection activeCell="G8" sqref="G8"/>
    </sheetView>
  </sheetViews>
  <sheetFormatPr defaultRowHeight="16.5"/>
  <cols>
    <col min="2" max="2" width="11.875" style="60" bestFit="1" customWidth="1"/>
    <col min="3" max="3" width="12.125" style="60" customWidth="1"/>
    <col min="4" max="4" width="9.375" style="60" customWidth="1"/>
  </cols>
  <sheetData>
    <row r="1" spans="1:4">
      <c r="B1" s="60" t="s">
        <v>75</v>
      </c>
      <c r="C1" s="60" t="s">
        <v>76</v>
      </c>
    </row>
    <row r="2" spans="1:4">
      <c r="B2" s="99">
        <v>0.9</v>
      </c>
      <c r="C2" s="99">
        <v>0.1</v>
      </c>
      <c r="D2" s="98" t="s">
        <v>74</v>
      </c>
    </row>
    <row r="3" spans="1:4">
      <c r="A3" s="97">
        <v>114</v>
      </c>
      <c r="B3" s="98">
        <v>800000</v>
      </c>
      <c r="C3" s="98">
        <f>(B3/B2)*10%</f>
        <v>88888.888888888891</v>
      </c>
      <c r="D3" s="99">
        <v>0.1</v>
      </c>
    </row>
    <row r="4" spans="1:4">
      <c r="A4" s="97">
        <v>115</v>
      </c>
      <c r="B4" s="98">
        <v>900000</v>
      </c>
      <c r="C4" s="98">
        <f>(B4/B2)*C2</f>
        <v>100000</v>
      </c>
      <c r="D4" s="99">
        <v>0.1</v>
      </c>
    </row>
  </sheetData>
  <phoneticPr fontId="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具名範圍</vt:lpstr>
      </vt:variant>
      <vt:variant>
        <vt:i4>1</vt:i4>
      </vt:variant>
    </vt:vector>
  </HeadingPairs>
  <TitlesOfParts>
    <vt:vector size="3" baseType="lpstr">
      <vt:lpstr>試算表</vt:lpstr>
      <vt:lpstr>工作表1</vt:lpstr>
      <vt:lpstr>試算表!Print_Area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曾湘榆</dc:creator>
  <cp:lastModifiedBy>USER</cp:lastModifiedBy>
  <cp:lastPrinted>2026-01-21T01:51:42Z</cp:lastPrinted>
  <dcterms:created xsi:type="dcterms:W3CDTF">2025-12-23T05:14:44Z</dcterms:created>
  <dcterms:modified xsi:type="dcterms:W3CDTF">2026-03-23T09:40:42Z</dcterms:modified>
</cp:coreProperties>
</file>